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showPivotChartFilter="1" autoCompressPictures="0"/>
  <bookViews>
    <workbookView xWindow="480" yWindow="15" windowWidth="10395" windowHeight="7695"/>
  </bookViews>
  <sheets>
    <sheet name="Analyse du portefeuille" sheetId="1" r:id="rId1"/>
    <sheet name="cahier de trade" sheetId="4" r:id="rId2"/>
  </sheets>
  <definedNames>
    <definedName name="vNomInvestissement">'Analyse du portefeuille'!$A$6:$A$9</definedName>
    <definedName name="vValeurMarchande">'Analyse du portefeuille'!$H$6:$H$9</definedName>
  </definedNames>
  <calcPr calcId="125725"/>
  <pivotCaches>
    <pivotCache cacheId="0" r:id="rId3"/>
  </pivotCaches>
  <webPublishing codePage="1252"/>
</workbook>
</file>

<file path=xl/calcChain.xml><?xml version="1.0" encoding="utf-8"?>
<calcChain xmlns="http://schemas.openxmlformats.org/spreadsheetml/2006/main">
  <c r="M7" i="1"/>
  <c r="M8"/>
  <c r="M9"/>
  <c r="M6"/>
  <c r="F8"/>
  <c r="H8"/>
  <c r="H6"/>
  <c r="H7"/>
  <c r="H9"/>
  <c r="F6"/>
  <c r="F7"/>
  <c r="F9"/>
  <c r="A3"/>
  <c r="I8" l="1"/>
  <c r="J8"/>
  <c r="I2"/>
  <c r="I1"/>
  <c r="F10"/>
  <c r="J9"/>
  <c r="J7"/>
  <c r="J6"/>
  <c r="I7"/>
  <c r="I9"/>
  <c r="I6"/>
  <c r="H10"/>
  <c r="I4" l="1"/>
  <c r="J10"/>
  <c r="I10"/>
  <c r="I3"/>
</calcChain>
</file>

<file path=xl/sharedStrings.xml><?xml version="1.0" encoding="utf-8"?>
<sst xmlns="http://schemas.openxmlformats.org/spreadsheetml/2006/main" count="47" uniqueCount="39">
  <si>
    <t>Quantité</t>
  </si>
  <si>
    <t>Valeur marchande</t>
  </si>
  <si>
    <t>Commissions</t>
  </si>
  <si>
    <t>Gains/Pertes (€)</t>
  </si>
  <si>
    <t>Gains/Pertes (%)</t>
  </si>
  <si>
    <t>Prix d'achat par action</t>
  </si>
  <si>
    <t>Symbole</t>
  </si>
  <si>
    <t>Total</t>
  </si>
  <si>
    <t>Gains/pertes latents €</t>
  </si>
  <si>
    <t>% Gains/pertes latents</t>
  </si>
  <si>
    <t>Prix actuel</t>
  </si>
  <si>
    <t>Valorisation du portefeuille latent</t>
  </si>
  <si>
    <t>Capital</t>
  </si>
  <si>
    <t>xx</t>
  </si>
  <si>
    <t>xxxx</t>
  </si>
  <si>
    <t>x</t>
  </si>
  <si>
    <t>xxxxx</t>
  </si>
  <si>
    <t>Exemple 2</t>
  </si>
  <si>
    <t>Exemple 3</t>
  </si>
  <si>
    <t>Pour rajouter une ligne clic droit insérer</t>
  </si>
  <si>
    <t>Nom</t>
  </si>
  <si>
    <t>Exemple 1</t>
  </si>
  <si>
    <t>oui</t>
  </si>
  <si>
    <t>non</t>
  </si>
  <si>
    <t>Coût total (Prix d'achat + Frais)</t>
  </si>
  <si>
    <t>Date d'achat</t>
  </si>
  <si>
    <t>Date de vente</t>
  </si>
  <si>
    <t>La Raison est-elle toujours valide ?</t>
  </si>
  <si>
    <t>croisement hausse MM20 MM50</t>
  </si>
  <si>
    <t>Un ami me l'a conseillée</t>
  </si>
  <si>
    <t>Suivi de Portefeuille</t>
  </si>
  <si>
    <t>sous valorisation</t>
  </si>
  <si>
    <t>Stop loss</t>
  </si>
  <si>
    <t>écart Prix/Stop loss</t>
  </si>
  <si>
    <t>Row Labels</t>
  </si>
  <si>
    <t>Grand Total</t>
  </si>
  <si>
    <t>Sum of Gains/Pertes (€)</t>
  </si>
  <si>
    <t xml:space="preserve">Décrivez la Raison d'achat (utiliser des mots clés-le but ici est de pouvoir identifier les bonnes et les mauvaises raisons d'investissement. </t>
  </si>
  <si>
    <t>Après une maj n'oubliez pas de faire un refresh du tableau dans la feuille "cahier de trade" afin de mettre à jour les graphiques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</si>
</sst>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\$* #,##0.00_);_(\$* \(#,##0.00\);_(\$* &quot;-&quot;??_);_(@_)"/>
    <numFmt numFmtId="165" formatCode="_(\€* #,##0.00_);_(\€* \(#,##0.00\);_(\€* &quot;-&quot;??_);_(@_)"/>
    <numFmt numFmtId="166" formatCode="dd/mm/yy;@"/>
  </numFmts>
  <fonts count="14">
    <font>
      <sz val="10"/>
      <color theme="1"/>
      <name val="Arial"/>
    </font>
    <font>
      <sz val="8"/>
      <color theme="1"/>
      <name val="Arial"/>
    </font>
    <font>
      <b/>
      <sz val="10"/>
      <color theme="1"/>
      <name val="Rockwell"/>
      <family val="1"/>
      <scheme val="minor"/>
    </font>
    <font>
      <sz val="10"/>
      <color theme="1"/>
      <name val="Rockwell"/>
      <family val="1"/>
      <scheme val="minor"/>
    </font>
    <font>
      <b/>
      <sz val="12"/>
      <color theme="1"/>
      <name val="Rockwell"/>
      <family val="1"/>
      <scheme val="minor"/>
    </font>
    <font>
      <sz val="8"/>
      <color theme="1"/>
      <name val="Rockwell"/>
      <family val="1"/>
      <scheme val="minor"/>
    </font>
    <font>
      <sz val="10"/>
      <name val="Rockwell"/>
      <scheme val="minor"/>
    </font>
    <font>
      <b/>
      <sz val="10"/>
      <name val="Rockwell"/>
      <scheme val="minor"/>
    </font>
    <font>
      <sz val="11"/>
      <name val="Rockwell"/>
      <family val="1"/>
      <scheme val="major"/>
    </font>
    <font>
      <sz val="10"/>
      <color theme="1"/>
      <name val="Rockwell"/>
      <scheme val="minor"/>
    </font>
    <font>
      <b/>
      <sz val="10"/>
      <color theme="0"/>
      <name val="Rockwell"/>
      <scheme val="minor"/>
    </font>
    <font>
      <b/>
      <sz val="11"/>
      <name val="Rockwell"/>
      <scheme val="major"/>
    </font>
    <font>
      <b/>
      <u/>
      <sz val="20"/>
      <color theme="0"/>
      <name val="Rockwell"/>
      <family val="1"/>
      <scheme val="major"/>
    </font>
    <font>
      <b/>
      <sz val="14"/>
      <color theme="1" tint="0.249977111117893"/>
      <name val="Rockwel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499984740745262"/>
        <bgColor indexed="65"/>
      </patternFill>
    </fill>
    <fill>
      <patternFill patternType="solid">
        <fgColor theme="4" tint="0.74999237037263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9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0" fontId="8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0" xfId="0" applyFont="1" applyFill="1" applyAlignment="1"/>
    <xf numFmtId="164" fontId="6" fillId="0" borderId="0" xfId="0" applyNumberFormat="1" applyFont="1" applyFill="1" applyBorder="1" applyAlignment="1"/>
    <xf numFmtId="0" fontId="10" fillId="4" borderId="0" xfId="0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top" wrapText="1"/>
    </xf>
    <xf numFmtId="0" fontId="2" fillId="3" borderId="0" xfId="0" applyFont="1" applyFill="1" applyBorder="1"/>
    <xf numFmtId="10" fontId="2" fillId="3" borderId="0" xfId="0" applyNumberFormat="1" applyFont="1" applyFill="1" applyBorder="1"/>
    <xf numFmtId="10" fontId="11" fillId="0" borderId="0" xfId="0" applyNumberFormat="1" applyFont="1" applyFill="1" applyBorder="1"/>
    <xf numFmtId="166" fontId="8" fillId="0" borderId="0" xfId="0" applyNumberFormat="1" applyFont="1" applyFill="1" applyBorder="1"/>
    <xf numFmtId="0" fontId="10" fillId="4" borderId="6" xfId="0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44" fontId="11" fillId="0" borderId="0" xfId="0" applyNumberFormat="1" applyFont="1" applyFill="1" applyBorder="1"/>
    <xf numFmtId="9" fontId="8" fillId="0" borderId="0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7" xfId="0" pivotButton="1" applyBorder="1" applyAlignment="1">
      <alignment horizontal="left" vertical="top" wrapText="1"/>
    </xf>
    <xf numFmtId="0" fontId="0" fillId="0" borderId="12" xfId="0" applyNumberFormat="1" applyBorder="1"/>
    <xf numFmtId="0" fontId="13" fillId="5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8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/>
    <xf numFmtId="10" fontId="2" fillId="3" borderId="5" xfId="0" applyNumberFormat="1" applyFont="1" applyFill="1" applyBorder="1" applyAlignment="1">
      <alignment vertical="center"/>
    </xf>
    <xf numFmtId="10" fontId="2" fillId="3" borderId="5" xfId="0" applyNumberFormat="1" applyFont="1" applyFill="1" applyBorder="1"/>
  </cellXfs>
  <cellStyles count="1">
    <cellStyle name="Normal" xfId="0" builtinId="0"/>
  </cellStyles>
  <dxfs count="41">
    <dxf>
      <alignment horizontal="left" readingOrder="0"/>
    </dxf>
    <dxf>
      <alignment vertical="top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bottom" textRotation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66" formatCode="dd/mm/yy;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3" formatCode="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66" formatCode="dd/mm/yy;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66" formatCode="dd/mm/yy;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Rockwell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relativeIndent="255" justifyLastLine="0" shrinkToFit="0" mergeCell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Rockwell"/>
        <scheme val="minor"/>
      </font>
      <fill>
        <patternFill patternType="solid">
          <fgColor indexed="64"/>
          <bgColor rgb="FF0070C0"/>
        </patternFill>
      </fill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indexed="18"/>
        </left>
        <right style="thin">
          <color indexed="18"/>
        </right>
        <top/>
        <bottom/>
      </border>
    </dxf>
    <dxf>
      <font>
        <b/>
        <i val="0"/>
        <color rgb="FFFF0000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7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Votre</a:t>
            </a:r>
            <a:r>
              <a:rPr lang="fr-FR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 portefeuille est-il correctement pondéré ?</a:t>
            </a:r>
            <a:endParaRPr lang="fr-FR">
              <a:solidFill>
                <a:schemeClr val="accent3">
                  <a:lumMod val="50000"/>
                </a:schemeClr>
              </a:solidFill>
            </a:endParaRPr>
          </a:p>
        </c:rich>
      </c:tx>
      <c:layout/>
      <c:spPr>
        <a:solidFill>
          <a:schemeClr val="lt1"/>
        </a:solidFill>
        <a:ln w="38100" cap="flat" cmpd="sng" algn="ctr">
          <a:solidFill>
            <a:schemeClr val="accent1"/>
          </a:solidFill>
          <a:prstDash val="solid"/>
        </a:ln>
        <a:effectLst/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0125131565843465"/>
          <c:y val="0.22237959825354567"/>
          <c:w val="0.62817647300044366"/>
          <c:h val="0.58199225299800961"/>
        </c:manualLayout>
      </c:layout>
      <c:pie3DChart>
        <c:varyColors val="1"/>
        <c:ser>
          <c:idx val="0"/>
          <c:order val="0"/>
          <c:dPt>
            <c:idx val="1"/>
            <c:spPr>
              <a:gradFill rotWithShape="1">
                <a:gsLst>
                  <a:gs pos="0">
                    <a:schemeClr val="accent4">
                      <a:shade val="58000"/>
                      <a:satMod val="150000"/>
                    </a:schemeClr>
                  </a:gs>
                  <a:gs pos="72000">
                    <a:schemeClr val="accent4">
                      <a:tint val="90000"/>
                      <a:satMod val="135000"/>
                    </a:schemeClr>
                  </a:gs>
                  <a:gs pos="100000">
                    <a:schemeClr val="accent4">
                      <a:tint val="80000"/>
                      <a:satMod val="15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4">
                    <a:shade val="80000"/>
                  </a:schemeClr>
                </a:solidFill>
                <a:prstDash val="solid"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2">
                      <a:shade val="58000"/>
                      <a:satMod val="150000"/>
                    </a:schemeClr>
                  </a:gs>
                  <a:gs pos="72000">
                    <a:schemeClr val="accent2">
                      <a:tint val="90000"/>
                      <a:satMod val="135000"/>
                    </a:schemeClr>
                  </a:gs>
                  <a:gs pos="100000">
                    <a:schemeClr val="accent2">
                      <a:tint val="80000"/>
                      <a:satMod val="15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shade val="80000"/>
                  </a:schemeClr>
                </a:solidFill>
                <a:prstDash val="solid"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dPt>
          <c:dLbls>
            <c:showCatName val="1"/>
            <c:showPercent val="1"/>
            <c:showLeaderLines val="1"/>
          </c:dLbls>
          <c:cat>
            <c:strRef>
              <c:f>[0]!vNomInvestissement</c:f>
              <c:strCache>
                <c:ptCount val="4"/>
                <c:pt idx="0">
                  <c:v>Exemple 1</c:v>
                </c:pt>
                <c:pt idx="1">
                  <c:v>Exemple 2</c:v>
                </c:pt>
                <c:pt idx="2">
                  <c:v>Exemple 3</c:v>
                </c:pt>
                <c:pt idx="3">
                  <c:v>Pour rajouter une ligne clic droit insérer</c:v>
                </c:pt>
              </c:strCache>
            </c:strRef>
          </c:cat>
          <c:val>
            <c:numRef>
              <c:f>[0]!vValeurMarchande</c:f>
              <c:numCache>
                <c:formatCode>_-* #,##0.00\ "€"_-;\-* #,##0.00\ "€"_-;_-* "-"??\ "€"_-;_-@_-</c:formatCode>
                <c:ptCount val="4"/>
                <c:pt idx="0">
                  <c:v>5699</c:v>
                </c:pt>
                <c:pt idx="1">
                  <c:v>4782.5</c:v>
                </c:pt>
                <c:pt idx="2" formatCode="_(\€* #,##0.00_);_(\€* \(#,##0.00\);_(\€* &quot;-&quot;??_);_(@_)">
                  <c:v>14400</c:v>
                </c:pt>
                <c:pt idx="3">
                  <c:v>9072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Evaluez  chacune de vos lignes : Laissez courir les gains mais coupez les grandes pertes (vous ne devez jamais</a:t>
            </a:r>
            <a:r>
              <a:rPr lang="en-US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 avoir l'exemple 3 !)</a:t>
            </a:r>
            <a:endParaRPr lang="en-US">
              <a:solidFill>
                <a:schemeClr val="accent3">
                  <a:lumMod val="50000"/>
                </a:schemeClr>
              </a:solidFill>
            </a:endParaRPr>
          </a:p>
        </c:rich>
      </c:tx>
      <c:layout/>
      <c:spPr>
        <a:solidFill>
          <a:schemeClr val="lt1"/>
        </a:solidFill>
        <a:ln w="38100" cap="flat" cmpd="sng" algn="ctr">
          <a:solidFill>
            <a:schemeClr val="accent1"/>
          </a:solidFill>
          <a:prstDash val="solid"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'Analyse du portefeuille'!$I$5</c:f>
              <c:strCache>
                <c:ptCount val="1"/>
                <c:pt idx="0">
                  <c:v>Gains/Pertes (€)</c:v>
                </c:pt>
              </c:strCache>
            </c:strRef>
          </c:tx>
          <c:cat>
            <c:strRef>
              <c:f>'Analyse du portefeuille'!$A$6:$A$9</c:f>
              <c:strCache>
                <c:ptCount val="4"/>
                <c:pt idx="0">
                  <c:v>Exemple 1</c:v>
                </c:pt>
                <c:pt idx="1">
                  <c:v>Exemple 2</c:v>
                </c:pt>
                <c:pt idx="2">
                  <c:v>Exemple 3</c:v>
                </c:pt>
                <c:pt idx="3">
                  <c:v>Pour rajouter une ligne clic droit insérer</c:v>
                </c:pt>
              </c:strCache>
            </c:strRef>
          </c:cat>
          <c:val>
            <c:numRef>
              <c:f>'Analyse du portefeuille'!$I$6:$I$9</c:f>
              <c:numCache>
                <c:formatCode>_-* #,##0.00\ "€"_-;\-* #,##0.00\ "€"_-;_-* "-"??\ "€"_-;_-@_-</c:formatCode>
                <c:ptCount val="4"/>
                <c:pt idx="0">
                  <c:v>770</c:v>
                </c:pt>
                <c:pt idx="1">
                  <c:v>-620.5</c:v>
                </c:pt>
                <c:pt idx="2" formatCode="_(\€* #,##0.00_);_(\€* \(#,##0.00\);_(\€* &quot;-&quot;??_);_(@_)">
                  <c:v>-5610</c:v>
                </c:pt>
                <c:pt idx="3">
                  <c:v>634</c:v>
                </c:pt>
              </c:numCache>
            </c:numRef>
          </c:val>
        </c:ser>
        <c:dLbls>
          <c:showVal val="1"/>
        </c:dLbls>
        <c:marker val="1"/>
        <c:axId val="101079296"/>
        <c:axId val="101109760"/>
      </c:lineChart>
      <c:catAx>
        <c:axId val="101079296"/>
        <c:scaling>
          <c:orientation val="minMax"/>
        </c:scaling>
        <c:axPos val="b"/>
        <c:majorTickMark val="none"/>
        <c:tickLblPos val="nextTo"/>
        <c:crossAx val="101109760"/>
        <c:crosses val="autoZero"/>
        <c:auto val="1"/>
        <c:lblAlgn val="ctr"/>
        <c:lblOffset val="100"/>
      </c:catAx>
      <c:valAx>
        <c:axId val="101109760"/>
        <c:scaling>
          <c:orientation val="minMax"/>
        </c:scaling>
        <c:delete val="1"/>
        <c:axPos val="l"/>
        <c:numFmt formatCode="_-* #,##0.00\ &quot;€&quot;_-;\-* #,##0.00\ &quot;€&quot;_-;_-* &quot;-&quot;??\ &quot;€&quot;_-;_-@_-" sourceLinked="1"/>
        <c:majorTickMark val="none"/>
        <c:tickLblPos val="none"/>
        <c:crossAx val="10107929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pivotSource>
    <c:name>[Suivi de portefeuille.xlsx]cahier de trade!PivotTable1</c:name>
    <c:fmtId val="2"/>
  </c:pivotSource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Erradiquez les décisions basées sur des raisons qui plombent votre performance</a:t>
            </a:r>
            <a:endParaRPr lang="en-US">
              <a:solidFill>
                <a:schemeClr val="accent3">
                  <a:lumMod val="50000"/>
                </a:schemeClr>
              </a:solidFill>
            </a:endParaRPr>
          </a:p>
        </c:rich>
      </c:tx>
      <c:layout/>
      <c:spPr>
        <a:solidFill>
          <a:schemeClr val="lt1"/>
        </a:solidFill>
        <a:ln w="38100" cap="flat" cmpd="sng" algn="ctr">
          <a:solidFill>
            <a:schemeClr val="accent1"/>
          </a:solidFill>
          <a:prstDash val="solid"/>
        </a:ln>
        <a:effectLst/>
      </c:spPr>
    </c:title>
    <c:pivotFmts>
      <c:pivotFmt>
        <c:idx val="0"/>
        <c:dLbl>
          <c:idx val="0"/>
          <c:showVal val="1"/>
        </c:dLbl>
      </c:pivotFmt>
      <c:pivotFmt>
        <c:idx val="1"/>
        <c:dLbl>
          <c:idx val="0"/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'cahier de trade'!$B$3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'cahier de trade'!$A$4:$A$7</c:f>
              <c:strCache>
                <c:ptCount val="3"/>
                <c:pt idx="0">
                  <c:v>croisement hausse MM20 MM50</c:v>
                </c:pt>
                <c:pt idx="1">
                  <c:v>sous valorisation</c:v>
                </c:pt>
                <c:pt idx="2">
                  <c:v>Un ami me l'a conseillée</c:v>
                </c:pt>
              </c:strCache>
            </c:strRef>
          </c:cat>
          <c:val>
            <c:numRef>
              <c:f>'cahier de trade'!$B$4:$B$7</c:f>
              <c:numCache>
                <c:formatCode>General</c:formatCode>
                <c:ptCount val="3"/>
                <c:pt idx="0">
                  <c:v>770</c:v>
                </c:pt>
                <c:pt idx="1">
                  <c:v>-620.5</c:v>
                </c:pt>
                <c:pt idx="2">
                  <c:v>-4976</c:v>
                </c:pt>
              </c:numCache>
            </c:numRef>
          </c:val>
        </c:ser>
        <c:dLbls>
          <c:showVal val="1"/>
        </c:dLbls>
        <c:overlap val="-25"/>
        <c:axId val="102332288"/>
        <c:axId val="102333824"/>
      </c:barChart>
      <c:catAx>
        <c:axId val="102332288"/>
        <c:scaling>
          <c:orientation val="minMax"/>
        </c:scaling>
        <c:axPos val="b"/>
        <c:majorTickMark val="none"/>
        <c:tickLblPos val="nextTo"/>
        <c:crossAx val="102333824"/>
        <c:crosses val="autoZero"/>
        <c:auto val="1"/>
        <c:lblAlgn val="ctr"/>
        <c:lblOffset val="100"/>
      </c:catAx>
      <c:valAx>
        <c:axId val="102333824"/>
        <c:scaling>
          <c:orientation val="minMax"/>
        </c:scaling>
        <c:delete val="1"/>
        <c:axPos val="l"/>
        <c:numFmt formatCode="General" sourceLinked="1"/>
        <c:tickLblPos val="none"/>
        <c:crossAx val="1023322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pivotSource>
    <c:name>[Suivi de portefeuille.xlsx]cahier de trade!PivotTable1</c:name>
    <c:fmtId val="0"/>
  </c:pivotSource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Erradiquez les décisions basées sur des raisons qui plombent votre performance</a:t>
            </a:r>
            <a:endParaRPr lang="en-US">
              <a:solidFill>
                <a:schemeClr val="accent3">
                  <a:lumMod val="50000"/>
                </a:schemeClr>
              </a:solidFill>
            </a:endParaRPr>
          </a:p>
        </c:rich>
      </c:tx>
      <c:layout/>
      <c:spPr>
        <a:solidFill>
          <a:schemeClr val="lt1"/>
        </a:solidFill>
        <a:ln w="38100" cap="flat" cmpd="sng" algn="ctr">
          <a:solidFill>
            <a:schemeClr val="accent1"/>
          </a:solidFill>
          <a:prstDash val="solid"/>
        </a:ln>
        <a:effectLst/>
      </c:spPr>
    </c:title>
    <c:pivotFmts>
      <c:pivotFmt>
        <c:idx val="0"/>
        <c:marker>
          <c:symbol val="none"/>
        </c:marker>
        <c:dLbl>
          <c:idx val="0"/>
          <c:layout/>
          <c:showVal val="1"/>
        </c:dLbl>
      </c:pivotFmt>
      <c:pivotFmt>
        <c:idx val="1"/>
        <c:dLbl>
          <c:idx val="0"/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'cahier de trade'!$B$3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'cahier de trade'!$A$4:$A$7</c:f>
              <c:strCache>
                <c:ptCount val="3"/>
                <c:pt idx="0">
                  <c:v>croisement hausse MM20 MM50</c:v>
                </c:pt>
                <c:pt idx="1">
                  <c:v>sous valorisation</c:v>
                </c:pt>
                <c:pt idx="2">
                  <c:v>Un ami me l'a conseillée</c:v>
                </c:pt>
              </c:strCache>
            </c:strRef>
          </c:cat>
          <c:val>
            <c:numRef>
              <c:f>'cahier de trade'!$B$4:$B$7</c:f>
              <c:numCache>
                <c:formatCode>General</c:formatCode>
                <c:ptCount val="3"/>
                <c:pt idx="0">
                  <c:v>770</c:v>
                </c:pt>
                <c:pt idx="1">
                  <c:v>-620.5</c:v>
                </c:pt>
                <c:pt idx="2">
                  <c:v>-4976</c:v>
                </c:pt>
              </c:numCache>
            </c:numRef>
          </c:val>
        </c:ser>
        <c:dLbls>
          <c:showVal val="1"/>
        </c:dLbls>
        <c:overlap val="-25"/>
        <c:axId val="102358400"/>
        <c:axId val="102823040"/>
      </c:barChart>
      <c:catAx>
        <c:axId val="102358400"/>
        <c:scaling>
          <c:orientation val="minMax"/>
        </c:scaling>
        <c:axPos val="b"/>
        <c:majorTickMark val="none"/>
        <c:tickLblPos val="nextTo"/>
        <c:crossAx val="102823040"/>
        <c:crosses val="autoZero"/>
        <c:auto val="1"/>
        <c:lblAlgn val="ctr"/>
        <c:lblOffset val="100"/>
      </c:catAx>
      <c:valAx>
        <c:axId val="102823040"/>
        <c:scaling>
          <c:orientation val="minMax"/>
        </c:scaling>
        <c:delete val="1"/>
        <c:axPos val="l"/>
        <c:numFmt formatCode="General" sourceLinked="1"/>
        <c:tickLblPos val="none"/>
        <c:crossAx val="1023584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86500" y="3298031"/>
    <xdr:ext cx="5131594" cy="3726657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130968</xdr:colOff>
      <xdr:row>13</xdr:row>
      <xdr:rowOff>0</xdr:rowOff>
    </xdr:from>
    <xdr:to>
      <xdr:col>5</xdr:col>
      <xdr:colOff>916781</xdr:colOff>
      <xdr:row>30</xdr:row>
      <xdr:rowOff>178594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238125</xdr:colOff>
      <xdr:row>12</xdr:row>
      <xdr:rowOff>190500</xdr:rowOff>
    </xdr:from>
    <xdr:to>
      <xdr:col>14</xdr:col>
      <xdr:colOff>3869532</xdr:colOff>
      <xdr:row>31</xdr:row>
      <xdr:rowOff>47624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9</xdr:row>
      <xdr:rowOff>152400</xdr:rowOff>
    </xdr:from>
    <xdr:to>
      <xdr:col>3</xdr:col>
      <xdr:colOff>1457325</xdr:colOff>
      <xdr:row>30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0653.700208333335" createdVersion="3" refreshedVersion="3" minRefreshableVersion="3" recordCount="4">
  <cacheSource type="worksheet">
    <worksheetSource name="Tableau1[[Nom]:[Décrivez la Raison d''achat (utiliser des mots clés-le but ici est de pouvoir identifier les bonnes et les mauvaises raisons d''investissement]]"/>
  </cacheSource>
  <cacheFields count="15">
    <cacheField name="Nom" numFmtId="0">
      <sharedItems/>
    </cacheField>
    <cacheField name="Symbole" numFmtId="0">
      <sharedItems/>
    </cacheField>
    <cacheField name="Quantité" numFmtId="0">
      <sharedItems containsSemiMixedTypes="0" containsString="0" containsNumber="1" containsInteger="1" minValue="100" maxValue="20000"/>
    </cacheField>
    <cacheField name="Prix d'achat par action" numFmtId="0">
      <sharedItems containsSemiMixedTypes="0" containsString="0" containsNumber="1" minValue="1" maxValue="49"/>
    </cacheField>
    <cacheField name="Commissions" numFmtId="0">
      <sharedItems containsSemiMixedTypes="0" containsString="0" containsNumber="1" containsInteger="1" minValue="10" maxValue="29"/>
    </cacheField>
    <cacheField name="Coût total (Prix d'achat + Frais)" numFmtId="0">
      <sharedItems containsSemiMixedTypes="0" containsString="0" containsNumber="1" containsInteger="1" minValue="4929" maxValue="20010"/>
    </cacheField>
    <cacheField name="Prix actuel" numFmtId="0">
      <sharedItems containsSemiMixedTypes="0" containsString="0" containsNumber="1" minValue="0.72" maxValue="56.99"/>
    </cacheField>
    <cacheField name="Valeur marchande" numFmtId="0">
      <sharedItems containsSemiMixedTypes="0" containsString="0" containsNumber="1" minValue="4782.5" maxValue="14400"/>
    </cacheField>
    <cacheField name="Gains/Pertes (€)" numFmtId="0">
      <sharedItems containsSemiMixedTypes="0" containsString="0" containsNumber="1" minValue="-5610" maxValue="770"/>
    </cacheField>
    <cacheField name="Gains/Pertes (%)" numFmtId="10">
      <sharedItems containsSemiMixedTypes="0" containsString="0" containsNumber="1" minValue="-0.28035982008995497" maxValue="0.1562182998579833"/>
    </cacheField>
    <cacheField name="Date d'achat" numFmtId="166">
      <sharedItems containsSemiMixedTypes="0" containsNonDate="0" containsDate="1" containsString="0" minDate="2009-04-12T00:00:00" maxDate="2011-04-02T00:00:00"/>
    </cacheField>
    <cacheField name="Date de vente" numFmtId="166">
      <sharedItems containsNonDate="0" containsDate="1" containsString="0" containsBlank="1" minDate="2010-11-26T00:00:00" maxDate="2011-04-13T00:00:00"/>
    </cacheField>
    <cacheField name="écart Prix/Stop loss" numFmtId="9">
      <sharedItems containsSemiMixedTypes="0" containsString="0" containsNumber="1" minValue="-0.33333333333333331" maxValue="8.7559220915950198E-2"/>
    </cacheField>
    <cacheField name="Stop loss" numFmtId="44">
      <sharedItems containsSemiMixedTypes="0" containsString="0" containsNumber="1" minValue="0.96" maxValue="52"/>
    </cacheField>
    <cacheField name="Décrivez la Raison d'achat (utiliser des mots clés-le but ici est de pouvoir identifier les bonnes et les mauvaises raisons d'investissement" numFmtId="164">
      <sharedItems count="3">
        <s v="croisement hausse MM20 MM50"/>
        <s v="sous valorisation"/>
        <s v="Un ami me l'a conseillé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s v="Exemple 1"/>
    <s v="xx"/>
    <n v="100"/>
    <n v="49"/>
    <n v="29"/>
    <n v="4929"/>
    <n v="56.99"/>
    <n v="5699"/>
    <n v="770"/>
    <n v="0.1562182998579833"/>
    <d v="2009-04-12T00:00:00"/>
    <m/>
    <n v="8.7559220915950198E-2"/>
    <n v="52"/>
    <x v="0"/>
  </r>
  <r>
    <s v="Exemple 2"/>
    <s v="xxxx"/>
    <n v="250"/>
    <n v="21.56"/>
    <n v="13"/>
    <n v="5403"/>
    <n v="19.13"/>
    <n v="4782.5"/>
    <n v="-620.5"/>
    <n v="-0.11484360540440497"/>
    <d v="2010-11-25T00:00:00"/>
    <d v="2010-11-26T00:00:00"/>
    <n v="3.5546262415054874E-2"/>
    <n v="18.45"/>
    <x v="1"/>
  </r>
  <r>
    <s v="Exemple 3"/>
    <s v="x"/>
    <n v="20000"/>
    <n v="1"/>
    <n v="10"/>
    <n v="20010"/>
    <n v="0.72"/>
    <n v="14400"/>
    <n v="-5610"/>
    <n v="-0.28035982008995497"/>
    <d v="2011-03-02T00:00:00"/>
    <d v="2011-03-26T00:00:00"/>
    <n v="-0.33333333333333331"/>
    <n v="0.96"/>
    <x v="2"/>
  </r>
  <r>
    <s v="Pour rajouter une ligne clic droit insérer"/>
    <s v="xxxxx"/>
    <n v="1200"/>
    <n v="7.01"/>
    <n v="26"/>
    <n v="8438"/>
    <n v="7.56"/>
    <n v="9072"/>
    <n v="634"/>
    <n v="7.5136288219957326E-2"/>
    <d v="2011-04-01T00:00:00"/>
    <d v="2011-04-12T00:00:00"/>
    <n v="3.1746031746031661E-2"/>
    <n v="7.3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showDrill="0" useAutoFormatting="1" itemPrintTitles="1" createdVersion="3" indent="0" outline="1" outlineData="1" multipleFieldFilters="0" chartFormat="3">
  <location ref="A3:B7" firstHeaderRow="1" firstDataRow="1" firstDataCol="1"/>
  <pivotFields count="15">
    <pivotField outline="0"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0" showAll="0"/>
    <pivotField numFmtId="166" showAll="0"/>
    <pivotField showAll="0"/>
    <pivotField numFmtId="9" showAll="0"/>
    <pivotField numFmtId="44" showAll="0"/>
    <pivotField axis="axisRow" outline="0" showAll="0" defaultSubtotal="0">
      <items count="3">
        <item x="0"/>
        <item x="1"/>
        <item x="2"/>
      </items>
    </pivotField>
  </pivotFields>
  <rowFields count="1">
    <field x="1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Gains/Pertes (€)" fld="8" baseField="0" baseItem="0"/>
  </dataFields>
  <formats count="4">
    <format dxfId="3">
      <pivotArea field="14" type="button" dataOnly="0" labelOnly="1" outline="0" axis="axisRow" fieldPosition="0"/>
    </format>
    <format dxfId="2">
      <pivotArea dataOnly="0" labelOnly="1" grandRow="1" outline="0" fieldPosition="0"/>
    </format>
    <format dxfId="1">
      <pivotArea field="14" type="button" dataOnly="0" labelOnly="1" outline="0" axis="axisRow" fieldPosition="0"/>
    </format>
    <format dxfId="0">
      <pivotArea field="14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au1" ref="A5:P10" totalsRowCount="1" headerRowDxfId="38" dataDxfId="37" totalsRowDxfId="36">
  <autoFilter ref="A5:P9">
    <filterColumn colId="10"/>
    <filterColumn colId="11"/>
    <filterColumn colId="12"/>
    <filterColumn colId="13"/>
    <filterColumn colId="14"/>
    <filterColumn colId="15"/>
  </autoFilter>
  <tableColumns count="16">
    <tableColumn id="1" name="Nom" totalsRowLabel="Total" dataDxfId="35" totalsRowDxfId="34"/>
    <tableColumn id="3" name="Symbole" dataDxfId="33" totalsRowDxfId="32"/>
    <tableColumn id="4" name="Quantité" dataDxfId="31" totalsRowDxfId="30"/>
    <tableColumn id="5" name="Prix d'achat par action" dataDxfId="29" totalsRowDxfId="28"/>
    <tableColumn id="6" name="Commissions" dataDxfId="27" totalsRowDxfId="26"/>
    <tableColumn id="7" name="Coût total (Prix d'achat + Frais)" totalsRowFunction="sum" dataDxfId="25" totalsRowDxfId="24">
      <calculatedColumnFormula>([Quantité]*[Prix d''achat par action])+[Commissions]</calculatedColumnFormula>
    </tableColumn>
    <tableColumn id="8" name="Prix actuel" dataDxfId="23" totalsRowDxfId="22"/>
    <tableColumn id="9" name="Valeur marchande" totalsRowFunction="sum" dataDxfId="21" totalsRowDxfId="20">
      <calculatedColumnFormula>[Quantité]*[Prix actuel]</calculatedColumnFormula>
    </tableColumn>
    <tableColumn id="10" name="Gains/Pertes (€)" totalsRowFunction="sum" dataDxfId="19" totalsRowDxfId="18">
      <calculatedColumnFormula>[Valeur marchande]-[Coût total (Prix d''achat + Frais)]</calculatedColumnFormula>
    </tableColumn>
    <tableColumn id="11" name="Gains/Pertes (%)" totalsRowFunction="custom" dataDxfId="17" totalsRowDxfId="16">
      <calculatedColumnFormula>IF(ISERR([Valeur marchande]/[Coût total (Prix d''achat + Frais)]),"",([Valeur marchande]/[Coût total (Prix d''achat + Frais)])-100%)</calculatedColumnFormula>
      <totalsRowFormula>Tableau1[[#Totals],[Valeur marchande]]/Tableau1[[#Totals],[Coût total (Prix d''achat + Frais)]]-100%</totalsRowFormula>
    </tableColumn>
    <tableColumn id="15" name="Date d'achat" dataDxfId="15" totalsRowDxfId="14"/>
    <tableColumn id="14" name="Date de vente" dataDxfId="13" totalsRowDxfId="12"/>
    <tableColumn id="18" name="écart Prix/Stop loss" dataDxfId="11" totalsRowDxfId="10">
      <calculatedColumnFormula>(Tableau1[[#This Row],[Prix actuel]]-Tableau1[[#This Row],[Stop loss]])/Tableau1[[#This Row],[Prix actuel]]</calculatedColumnFormula>
    </tableColumn>
    <tableColumn id="17" name="Stop loss" dataDxfId="9" totalsRowDxfId="8"/>
    <tableColumn id="2" name="Décrivez la Raison d'achat (utiliser des mots clés-le but ici est de pouvoir identifier les bonnes et les mauvaises raisons d'investissement. " dataDxfId="7" totalsRowDxfId="6"/>
    <tableColumn id="12" name="La Raison est-elle toujours valide ?" dataDxfId="5" totalsRowDxfId="4"/>
  </tableColumns>
  <tableStyleInfo name="TableStyleLight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E47E7E"/>
      </a:hlink>
      <a:folHlink>
        <a:srgbClr val="C84447"/>
      </a:folHlink>
    </a:clrScheme>
    <a:fontScheme name="Foundry">
      <a:maj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5"/>
  <sheetViews>
    <sheetView showGridLines="0" tabSelected="1" zoomScale="80" zoomScaleNormal="80" workbookViewId="0">
      <pane ySplit="5" topLeftCell="A6" activePane="bottomLeft" state="frozen"/>
      <selection pane="bottomLeft" activeCell="L13" sqref="L13"/>
    </sheetView>
  </sheetViews>
  <sheetFormatPr baseColWidth="10" defaultColWidth="9.140625" defaultRowHeight="12.75"/>
  <cols>
    <col min="1" max="1" width="29" style="9" customWidth="1"/>
    <col min="2" max="2" width="10.85546875" style="1" customWidth="1"/>
    <col min="3" max="3" width="12" style="1" customWidth="1"/>
    <col min="4" max="4" width="12.85546875" style="1" customWidth="1"/>
    <col min="5" max="5" width="11.5703125" style="1" customWidth="1"/>
    <col min="6" max="6" width="16.42578125" style="1" customWidth="1"/>
    <col min="7" max="7" width="10.5703125" style="1" customWidth="1"/>
    <col min="8" max="8" width="16.7109375" style="1" customWidth="1"/>
    <col min="9" max="9" width="15.42578125" style="1" customWidth="1"/>
    <col min="10" max="14" width="11.85546875" style="1" customWidth="1"/>
    <col min="15" max="15" width="61.28515625" style="9" customWidth="1"/>
    <col min="16" max="16" width="11.140625" style="2" customWidth="1"/>
    <col min="17" max="16384" width="9.140625" style="2"/>
  </cols>
  <sheetData>
    <row r="1" spans="1:24" ht="18.75" customHeight="1">
      <c r="A1" s="36" t="s">
        <v>30</v>
      </c>
      <c r="B1" s="37"/>
      <c r="C1" s="37"/>
      <c r="D1" s="37"/>
      <c r="E1" s="37"/>
      <c r="F1" s="43" t="s">
        <v>12</v>
      </c>
      <c r="G1" s="44"/>
      <c r="H1" s="44"/>
      <c r="I1" s="45">
        <f>SUM(F6:F9)</f>
        <v>38780</v>
      </c>
      <c r="J1" s="46"/>
      <c r="K1" s="15"/>
      <c r="L1" s="15"/>
      <c r="M1" s="15"/>
      <c r="N1" s="15"/>
      <c r="O1" s="35" t="s">
        <v>38</v>
      </c>
      <c r="X1" s="2" t="s">
        <v>22</v>
      </c>
    </row>
    <row r="2" spans="1:24" ht="18.75" customHeight="1">
      <c r="A2" s="38"/>
      <c r="B2" s="39"/>
      <c r="C2" s="39"/>
      <c r="D2" s="39"/>
      <c r="E2" s="39"/>
      <c r="F2" s="43" t="s">
        <v>11</v>
      </c>
      <c r="G2" s="44"/>
      <c r="H2" s="44"/>
      <c r="I2" s="45">
        <f>SUM(H6:H9)</f>
        <v>33953.5</v>
      </c>
      <c r="J2" s="46"/>
      <c r="K2" s="15"/>
      <c r="L2" s="15"/>
      <c r="M2" s="15"/>
      <c r="N2" s="15"/>
      <c r="O2" s="35"/>
      <c r="X2" s="2" t="s">
        <v>23</v>
      </c>
    </row>
    <row r="3" spans="1:24" ht="18.75" customHeight="1">
      <c r="A3" s="40">
        <f ca="1">TODAY()</f>
        <v>42311</v>
      </c>
      <c r="B3" s="41"/>
      <c r="C3" s="41"/>
      <c r="D3" s="41"/>
      <c r="E3" s="41"/>
      <c r="F3" s="43" t="s">
        <v>8</v>
      </c>
      <c r="G3" s="44"/>
      <c r="H3" s="44"/>
      <c r="I3" s="45">
        <f>I2-I1</f>
        <v>-4826.5</v>
      </c>
      <c r="J3" s="46"/>
      <c r="K3" s="15"/>
      <c r="L3" s="15"/>
      <c r="M3" s="15"/>
      <c r="N3" s="15"/>
      <c r="O3" s="35"/>
    </row>
    <row r="4" spans="1:24" ht="19.5" customHeight="1">
      <c r="A4" s="42"/>
      <c r="B4" s="41"/>
      <c r="C4" s="41"/>
      <c r="D4" s="41"/>
      <c r="E4" s="41"/>
      <c r="F4" s="47" t="s">
        <v>9</v>
      </c>
      <c r="G4" s="48"/>
      <c r="H4" s="48"/>
      <c r="I4" s="49">
        <f>(I2/I1)-100%</f>
        <v>-0.12445848375451263</v>
      </c>
      <c r="J4" s="50"/>
      <c r="K4" s="16"/>
      <c r="L4" s="16"/>
      <c r="M4" s="16"/>
      <c r="N4" s="16"/>
      <c r="O4" s="35"/>
    </row>
    <row r="5" spans="1:24" s="3" customFormat="1" ht="57" customHeight="1">
      <c r="A5" s="13" t="s">
        <v>20</v>
      </c>
      <c r="B5" s="13" t="s">
        <v>6</v>
      </c>
      <c r="C5" s="13" t="s">
        <v>0</v>
      </c>
      <c r="D5" s="13" t="s">
        <v>5</v>
      </c>
      <c r="E5" s="13" t="s">
        <v>2</v>
      </c>
      <c r="F5" s="13" t="s">
        <v>24</v>
      </c>
      <c r="G5" s="13" t="s">
        <v>10</v>
      </c>
      <c r="H5" s="13" t="s">
        <v>1</v>
      </c>
      <c r="I5" s="13" t="s">
        <v>3</v>
      </c>
      <c r="J5" s="13" t="s">
        <v>4</v>
      </c>
      <c r="K5" s="13" t="s">
        <v>25</v>
      </c>
      <c r="L5" s="13" t="s">
        <v>26</v>
      </c>
      <c r="M5" s="13" t="s">
        <v>33</v>
      </c>
      <c r="N5" s="13" t="s">
        <v>32</v>
      </c>
      <c r="O5" s="19" t="s">
        <v>37</v>
      </c>
      <c r="P5" s="14" t="s">
        <v>27</v>
      </c>
    </row>
    <row r="6" spans="1:24" ht="15.95" customHeight="1">
      <c r="A6" s="8" t="s">
        <v>21</v>
      </c>
      <c r="B6" s="4" t="s">
        <v>13</v>
      </c>
      <c r="C6" s="4">
        <v>100</v>
      </c>
      <c r="D6" s="5">
        <v>49</v>
      </c>
      <c r="E6" s="5">
        <v>29</v>
      </c>
      <c r="F6" s="5">
        <f>([Quantité]*[Prix d''achat par action])+[Commissions]</f>
        <v>4929</v>
      </c>
      <c r="G6" s="5">
        <v>56.99</v>
      </c>
      <c r="H6" s="5">
        <f>[Quantité]*[Prix actuel]</f>
        <v>5699</v>
      </c>
      <c r="I6" s="5">
        <f>[Valeur marchande]-[Coût total (Prix d''achat + Frais)]</f>
        <v>770</v>
      </c>
      <c r="J6" s="6">
        <f>IF(ISERR([Valeur marchande]/[Coût total (Prix d''achat + Frais)]),"",([Valeur marchande]/[Coût total (Prix d''achat + Frais)])-100%)</f>
        <v>0.1562182998579833</v>
      </c>
      <c r="K6" s="18">
        <v>39915</v>
      </c>
      <c r="L6" s="18"/>
      <c r="M6" s="25">
        <f>(Tableau1[[#This Row],[Prix actuel]]-Tableau1[[#This Row],[Stop loss]])/Tableau1[[#This Row],[Prix actuel]]</f>
        <v>8.7559220915950198E-2</v>
      </c>
      <c r="N6" s="5">
        <v>52</v>
      </c>
      <c r="O6" s="20" t="s">
        <v>28</v>
      </c>
      <c r="P6" s="12" t="s">
        <v>22</v>
      </c>
    </row>
    <row r="7" spans="1:24" ht="15.95" customHeight="1">
      <c r="A7" s="8" t="s">
        <v>17</v>
      </c>
      <c r="B7" s="4" t="s">
        <v>14</v>
      </c>
      <c r="C7" s="4">
        <v>250</v>
      </c>
      <c r="D7" s="5">
        <v>21.56</v>
      </c>
      <c r="E7" s="5">
        <v>13</v>
      </c>
      <c r="F7" s="5">
        <f>([Quantité]*[Prix d''achat par action])+[Commissions]</f>
        <v>5403</v>
      </c>
      <c r="G7" s="5">
        <v>19.13</v>
      </c>
      <c r="H7" s="5">
        <f>[Quantité]*[Prix actuel]</f>
        <v>4782.5</v>
      </c>
      <c r="I7" s="5">
        <f>[Valeur marchande]-[Coût total (Prix d''achat + Frais)]</f>
        <v>-620.5</v>
      </c>
      <c r="J7" s="6">
        <f>IF(ISERR([Valeur marchande]/[Coût total (Prix d''achat + Frais)]),"",([Valeur marchande]/[Coût total (Prix d''achat + Frais)])-100%)</f>
        <v>-0.11484360540440497</v>
      </c>
      <c r="K7" s="18">
        <v>40507</v>
      </c>
      <c r="L7" s="18"/>
      <c r="M7" s="25">
        <f>(Tableau1[[#This Row],[Prix actuel]]-Tableau1[[#This Row],[Stop loss]])/Tableau1[[#This Row],[Prix actuel]]</f>
        <v>3.5546262415054874E-2</v>
      </c>
      <c r="N7" s="5">
        <v>18.45</v>
      </c>
      <c r="O7" s="20" t="s">
        <v>31</v>
      </c>
      <c r="P7" s="12" t="s">
        <v>23</v>
      </c>
    </row>
    <row r="8" spans="1:24" ht="15.95" customHeight="1">
      <c r="A8" s="8" t="s">
        <v>18</v>
      </c>
      <c r="B8" s="4" t="s">
        <v>15</v>
      </c>
      <c r="C8" s="4">
        <v>20000</v>
      </c>
      <c r="D8" s="7">
        <v>1</v>
      </c>
      <c r="E8" s="7">
        <v>10</v>
      </c>
      <c r="F8" s="7">
        <f>([Quantité]*[Prix d''achat par action])+[Commissions]</f>
        <v>20010</v>
      </c>
      <c r="G8" s="7">
        <v>0.72</v>
      </c>
      <c r="H8" s="7">
        <f>[Quantité]*[Prix actuel]</f>
        <v>14400</v>
      </c>
      <c r="I8" s="7">
        <f>[Valeur marchande]-[Coût total (Prix d''achat + Frais)]</f>
        <v>-5610</v>
      </c>
      <c r="J8" s="6">
        <f>IF(ISERR([Valeur marchande]/[Coût total (Prix d''achat + Frais)]),"",([Valeur marchande]/[Coût total (Prix d''achat + Frais)])-100%)</f>
        <v>-0.28035982008995497</v>
      </c>
      <c r="K8" s="18">
        <v>40604</v>
      </c>
      <c r="L8" s="18"/>
      <c r="M8" s="25">
        <f>(Tableau1[[#This Row],[Prix actuel]]-Tableau1[[#This Row],[Stop loss]])/Tableau1[[#This Row],[Prix actuel]]</f>
        <v>-0.33333333333333331</v>
      </c>
      <c r="N8" s="5">
        <v>0.96</v>
      </c>
      <c r="O8" s="20" t="s">
        <v>29</v>
      </c>
      <c r="P8" s="12" t="s">
        <v>22</v>
      </c>
    </row>
    <row r="9" spans="1:24" ht="15.95" customHeight="1">
      <c r="A9" s="8" t="s">
        <v>19</v>
      </c>
      <c r="B9" s="4" t="s">
        <v>16</v>
      </c>
      <c r="C9" s="4">
        <v>1200</v>
      </c>
      <c r="D9" s="5">
        <v>7.01</v>
      </c>
      <c r="E9" s="5">
        <v>26</v>
      </c>
      <c r="F9" s="5">
        <f>([Quantité]*[Prix d''achat par action])+[Commissions]</f>
        <v>8438</v>
      </c>
      <c r="G9" s="5">
        <v>7.56</v>
      </c>
      <c r="H9" s="5">
        <f>[Quantité]*[Prix actuel]</f>
        <v>9072</v>
      </c>
      <c r="I9" s="5">
        <f>[Valeur marchande]-[Coût total (Prix d''achat + Frais)]</f>
        <v>634</v>
      </c>
      <c r="J9" s="6">
        <f>IF(ISERR([Valeur marchande]/[Coût total (Prix d''achat + Frais)]),"",([Valeur marchande]/[Coût total (Prix d''achat + Frais)])-100%)</f>
        <v>7.5136288219957326E-2</v>
      </c>
      <c r="K9" s="18">
        <v>40634</v>
      </c>
      <c r="L9" s="18">
        <v>40645</v>
      </c>
      <c r="M9" s="25">
        <f>(Tableau1[[#This Row],[Prix actuel]]-Tableau1[[#This Row],[Stop loss]])/Tableau1[[#This Row],[Prix actuel]]</f>
        <v>3.1746031746031661E-2</v>
      </c>
      <c r="N9" s="5">
        <v>7.32</v>
      </c>
      <c r="O9" s="20" t="s">
        <v>29</v>
      </c>
      <c r="P9" s="12" t="s">
        <v>22</v>
      </c>
    </row>
    <row r="10" spans="1:24" ht="15.95" customHeight="1">
      <c r="A10" s="22" t="s">
        <v>7</v>
      </c>
      <c r="B10" s="23"/>
      <c r="C10" s="23"/>
      <c r="D10" s="23"/>
      <c r="E10" s="23"/>
      <c r="F10" s="24">
        <f>SUBTOTAL(109,[Coût total (Prix d''achat + Frais)])</f>
        <v>38780</v>
      </c>
      <c r="G10" s="23"/>
      <c r="H10" s="24">
        <f>SUBTOTAL(109,[Valeur marchande])</f>
        <v>33953.5</v>
      </c>
      <c r="I10" s="24">
        <f>SUBTOTAL(109,[Gains/Pertes (€)])</f>
        <v>-4826.5</v>
      </c>
      <c r="J10" s="17">
        <f>Tableau1[[#Totals],[Valeur marchande]]/Tableau1[[#Totals],[Coût total (Prix d''achat + Frais)]]-100%</f>
        <v>-0.12445848375451263</v>
      </c>
      <c r="K10" s="17"/>
      <c r="L10" s="17"/>
      <c r="M10" s="17"/>
      <c r="N10" s="17"/>
      <c r="O10" s="21"/>
      <c r="P10" s="11"/>
    </row>
    <row r="11" spans="1:24" ht="15.95" customHeight="1">
      <c r="P11" s="1"/>
    </row>
    <row r="12" spans="1:24" ht="15.95" customHeight="1"/>
    <row r="13" spans="1:24" ht="15.95" customHeight="1"/>
    <row r="14" spans="1:24" ht="15.95" customHeight="1"/>
    <row r="15" spans="1:24" ht="15.95" customHeight="1"/>
    <row r="16" spans="1:24" ht="15.95" customHeigh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ht="15.95" customHeigh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"/>
    </row>
    <row r="18" spans="1:15" ht="15.95" customHeigh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0"/>
    </row>
    <row r="19" spans="1:15" ht="15.95" customHeight="1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0"/>
    </row>
    <row r="20" spans="1:15" ht="15.95" customHeight="1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"/>
    </row>
    <row r="21" spans="1:15" ht="15.95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/>
    </row>
    <row r="22" spans="1:15" ht="15.95" customHeight="1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/>
    </row>
    <row r="23" spans="1:15" ht="15.95" customHeight="1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/>
    </row>
    <row r="24" spans="1:15" ht="15.95" customHeight="1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/>
    </row>
    <row r="25" spans="1:15" ht="15.95" customHeight="1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/>
    </row>
    <row r="26" spans="1:15" ht="15.95" customHeight="1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/>
    </row>
    <row r="27" spans="1:15" ht="15.95" customHeight="1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/>
    </row>
    <row r="28" spans="1:15" ht="15.95" customHeight="1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/>
    </row>
    <row r="29" spans="1:15" ht="15.9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/>
    </row>
    <row r="30" spans="1:15" ht="15.95" customHeigh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0"/>
    </row>
    <row r="31" spans="1:15" ht="15.95" customHeight="1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0"/>
    </row>
    <row r="32" spans="1:15" ht="15.95" customHeight="1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0"/>
    </row>
    <row r="33" spans="1:15" ht="15.95" customHeight="1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/>
    </row>
    <row r="34" spans="1:15" ht="15.95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/>
    </row>
    <row r="35" spans="1:15" ht="15.95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/>
    </row>
    <row r="36" spans="1:15" ht="15.95" customHeight="1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/>
    </row>
    <row r="37" spans="1:15" ht="15.95" customHeight="1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/>
    </row>
    <row r="38" spans="1:15" ht="15.95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/>
    </row>
    <row r="39" spans="1:15" ht="15.95" customHeight="1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0"/>
    </row>
    <row r="40" spans="1:15" ht="15.95" customHeight="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0"/>
    </row>
    <row r="41" spans="1:15" ht="15.95" customHeight="1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0"/>
    </row>
    <row r="42" spans="1:15" ht="15.9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0"/>
    </row>
    <row r="43" spans="1:15" ht="15.9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/>
    </row>
    <row r="44" spans="1:15" ht="15.95" customHeight="1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/>
    </row>
    <row r="45" spans="1:15" ht="15.95" customHeight="1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/>
    </row>
    <row r="46" spans="1:15" ht="15.9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/>
    </row>
    <row r="47" spans="1:15" ht="15.95" customHeight="1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0"/>
    </row>
    <row r="48" spans="1:15" ht="15.95" customHeight="1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0"/>
    </row>
    <row r="49" spans="1:15" ht="15.95" customHeight="1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0"/>
    </row>
    <row r="50" spans="1:15" ht="15.95" customHeight="1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0"/>
    </row>
    <row r="51" spans="1:15" ht="15.95" customHeight="1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0"/>
    </row>
    <row r="52" spans="1:15" ht="15.9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0"/>
    </row>
    <row r="53" spans="1:15" ht="15.95" customHeight="1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0"/>
    </row>
    <row r="54" spans="1:15" ht="15.95" customHeight="1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0"/>
    </row>
    <row r="55" spans="1:15" ht="15.95" customHeight="1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0"/>
    </row>
    <row r="56" spans="1:15" ht="15.95" customHeight="1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0"/>
    </row>
    <row r="57" spans="1:15" ht="15.95" customHeight="1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0"/>
    </row>
    <row r="58" spans="1:15" ht="15.95" customHeight="1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0"/>
    </row>
    <row r="59" spans="1:15" ht="15.95" customHeight="1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0"/>
    </row>
    <row r="60" spans="1:15" ht="15.95" customHeight="1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0"/>
    </row>
    <row r="61" spans="1:15" ht="15.95" customHeight="1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0"/>
    </row>
    <row r="62" spans="1:15" ht="15.95" customHeight="1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0"/>
    </row>
    <row r="63" spans="1:15" ht="15.95" customHeight="1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0"/>
    </row>
    <row r="64" spans="1:15" ht="15.95" customHeight="1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0"/>
    </row>
    <row r="65" spans="15:15" ht="26.1" customHeight="1">
      <c r="O65" s="10"/>
    </row>
  </sheetData>
  <mergeCells count="11">
    <mergeCell ref="O1:O4"/>
    <mergeCell ref="A1:E2"/>
    <mergeCell ref="A3:E4"/>
    <mergeCell ref="F3:H3"/>
    <mergeCell ref="I3:J3"/>
    <mergeCell ref="F4:H4"/>
    <mergeCell ref="I4:J4"/>
    <mergeCell ref="F2:H2"/>
    <mergeCell ref="I2:J2"/>
    <mergeCell ref="F1:H1"/>
    <mergeCell ref="I1:J1"/>
  </mergeCells>
  <phoneticPr fontId="1" type="noConversion"/>
  <conditionalFormatting sqref="I6:I10">
    <cfRule type="iconSet" priority="6">
      <iconSet iconSet="3Arrows">
        <cfvo type="percentile" val="0"/>
        <cfvo type="num" val="-100"/>
        <cfvo type="num" val="100"/>
      </iconSet>
    </cfRule>
  </conditionalFormatting>
  <conditionalFormatting sqref="H6:H9">
    <cfRule type="dataBar" priority="2">
      <formula>MAX(IF(ISBLANK($H$6:$H$9), "", IF(ISERROR($H$6:$H$9), "", $H$6:$H$9)))</formula>
      <dataBar>
        <cfvo type="min" val="0"/>
        <cfvo type="max" val="0"/>
        <color rgb="FF92D050"/>
      </dataBar>
    </cfRule>
  </conditionalFormatting>
  <conditionalFormatting sqref="I3:N4 N10 I6:M10">
    <cfRule type="cellIs" dxfId="40" priority="4" operator="lessThan">
      <formula>0</formula>
    </cfRule>
  </conditionalFormatting>
  <conditionalFormatting sqref="P6:P9">
    <cfRule type="containsText" dxfId="39" priority="1" operator="containsText" text="non">
      <formula>NOT(ISERROR(SEARCH("non",P6)))</formula>
    </cfRule>
  </conditionalFormatting>
  <dataValidations count="1">
    <dataValidation type="list" allowBlank="1" showInputMessage="1" showErrorMessage="1" sqref="P6:P9">
      <formula1>$X$1:$X$2</formula1>
    </dataValidation>
  </dataValidations>
  <pageMargins left="0.5" right="0.5" top="0.75" bottom="0.5" header="0.5" footer="0.5"/>
  <pageSetup scale="75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3:B27"/>
  <sheetViews>
    <sheetView workbookViewId="0">
      <selection activeCell="E6" sqref="E6"/>
    </sheetView>
  </sheetViews>
  <sheetFormatPr baseColWidth="10" defaultColWidth="9.140625" defaultRowHeight="12.75"/>
  <cols>
    <col min="1" max="1" width="28.7109375" customWidth="1"/>
    <col min="2" max="2" width="21.42578125" style="30" customWidth="1"/>
    <col min="3" max="3" width="24.85546875" customWidth="1"/>
    <col min="4" max="4" width="24.85546875" bestFit="1" customWidth="1"/>
    <col min="5" max="5" width="21" customWidth="1"/>
  </cols>
  <sheetData>
    <row r="3" spans="1:2">
      <c r="A3" s="33" t="s">
        <v>34</v>
      </c>
      <c r="B3" s="27" t="s">
        <v>36</v>
      </c>
    </row>
    <row r="4" spans="1:2">
      <c r="A4" s="26" t="s">
        <v>28</v>
      </c>
      <c r="B4" s="28">
        <v>770</v>
      </c>
    </row>
    <row r="5" spans="1:2">
      <c r="A5" s="32" t="s">
        <v>31</v>
      </c>
      <c r="B5" s="34">
        <v>-620.5</v>
      </c>
    </row>
    <row r="6" spans="1:2">
      <c r="A6" s="32" t="s">
        <v>29</v>
      </c>
      <c r="B6" s="34">
        <v>-4976</v>
      </c>
    </row>
    <row r="7" spans="1:2">
      <c r="A7" s="31" t="s">
        <v>35</v>
      </c>
      <c r="B7" s="29">
        <v>-4826.5</v>
      </c>
    </row>
    <row r="8" spans="1:2">
      <c r="B8"/>
    </row>
    <row r="9" spans="1:2">
      <c r="B9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28" ma:contentTypeDescription="Create a new document." ma:contentTypeScope="" ma:versionID="3734922cae638a1d4f2b3c9f45d0aea3"/>
</file>

<file path=customXml/itemProps1.xml><?xml version="1.0" encoding="utf-8"?>
<ds:datastoreItem xmlns:ds="http://schemas.openxmlformats.org/officeDocument/2006/customXml" ds:itemID="{7CB39037-5F42-48FA-A6C5-2C8AC26358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996558-DF87-4720-8915-7700FC8C89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4FD62-5F02-4F95-9519-5FD13F28D8D3}">
  <ds:schemaRefs>
    <ds:schemaRef ds:uri="http://schemas.microsoft.com/office/2006/metadata/contentType"/>
    <ds:schemaRef ds:uri="http://schemas.microsoft.com/office/2006/metadata/properties/metaAttribut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Analyse du portefeuille</vt:lpstr>
      <vt:lpstr>cahier de trade</vt:lpstr>
      <vt:lpstr>vNomInvestissement</vt:lpstr>
      <vt:lpstr>vValeurMarchande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2011-04-13T09:49:00Z</dcterms:created>
  <dcterms:modified xsi:type="dcterms:W3CDTF">2015-11-03T21:17:27Z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TC100738839990</vt:lpwstr>
  </property>
</Properties>
</file>